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ata-1657\Desktop\経営分析\回答\下水\"/>
    </mc:Choice>
  </mc:AlternateContent>
  <workbookProtection workbookAlgorithmName="SHA-512" workbookHashValue="jaEn+PyjiZ8dVEJvjluIh3hrRfEd7m5dKGWJuSjgDHcI8wJA3ysUNi05gNe9uXDfcFaPzlcC/5z7jBZva0cCoA==" workbookSaltValue="RjEt1IftWWieYjxe0XOvG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<sst xmlns="http://schemas.openxmlformats.org/spreadsheetml/2006/main" count="241" uniqueCount="120">
  <si>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</si>
  <si>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</si>
  <si>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</si>
  <si>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</si>
  <si>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</si>
  <si>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</si>
  <si>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</si>
  <si>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</si>
  <si>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</si>
  <si>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</si>
  <si>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</si>
  <si>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</si>
  <si>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</si>
  <si>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</si>
  <si>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</si>
  <si>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</si>
  <si>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</si>
  <si>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</si>
  <si>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</si>
  <si>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</si>
  <si>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</si>
  <si>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</si>
  <si>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</si>
  <si>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</si>
  <si>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</si>
  <si>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</si>
  <si>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</si>
  <si>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</si>
  <si>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</si>
  <si>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</si>
  <si>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</si>
  <si>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</si>
  <si>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</si>
  <si>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</si>
  <si>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</si>
  <si>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</si>
  <si>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</si>
  <si>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</si>
  <si>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</si>
  <si>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</si>
  <si>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</si>
  <si>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</si>
  <si>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</si>
  <si>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</si>
  <si>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</si>
  <si>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</si>
  <si>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</si>
  <si>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</si>
  <si>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</si>
  <si>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</si>
  <si>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</si>
  <si>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</si>
  <si>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</si>
  <si>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</si>
  <si>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</si>
  <si>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</si>
  <si>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</si>
  <si>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</si>
  <si>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</si>
  <si>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</si>
  <si>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</si>
  <si>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</si>
  <si>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</si>
  <si>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</si>
  <si>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</si>
  <si>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</si>
  <si>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</si>
  <si>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</si>
  <si>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</si>
  <si>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</si>
  <si>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</si>
  <si>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</si>
  <si>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</si>
  <si>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</si>
  <si>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</si>
  <si>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</si>
  <si>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</si>
  <si>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</si>
  <si>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</si>
  <si>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</si>
  <si>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</si>
  <si>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</si>
  <si>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</si>
  <si>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</si>
  <si>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</si>
  <si>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</si>
  <si>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</si>
  <si>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</si>
  <si>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</si>
  <si>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</si>
  <si>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</si>
  <si>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</si>
  <si>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</si>
  <si>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</si>
  <si>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</si>
  <si>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</si>
  <si>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</si>
  <si>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</si>
  <si>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</si>
  <si>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</si>
  <si>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</si>
  <si>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</si>
  <si>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</si>
  <si>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</si>
  <si>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</si>
  <si>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</si>
  <si>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</si>
  <si>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</si>
  <si>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</si>
  <si>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</si>
  <si>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</si>
  <si>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</si>
  <si>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</si>
  <si>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</si>
  <si>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</si>
  <si>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</si>
  <si>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</si>
  <si>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収益的収支比率が100%を割り込んでおり、収支が赤字である。地方債償還金が高額となっていることが要因として挙げられるが、今後逓減していく見込みであるため、数値の改善が期待できる。また、水洗化率の向上に取り組み、使用料収入の確保に努めていきたい。
・企業債残高対事業規模比率が類似団体と比較して低くなっている要因は、一般会計繰入金（基準内）により賄っている事が挙げられる。
・経費回収率が類似団体と比較して低い（汚水処理原価が高い）のは、流域下水道維持管理負担金等の汚水処理費が高額となっていることが要因となっている。下水道の普及促進を図り、汚水の流量を増加させることにより汚水処理費の単価を下げることや今後使用料水準の見直し、汚水処理費の削減等に努めていきたい。
・施設利用率について、大月市は、単独の終末処理場を有していないので該当数値はない。
・水洗化率は、宅内工事費が高額となることや単独浄化槽の普及により接続率が依然として低いことが要因となり類似団体平均を大きく下回ってしまっている。未接続世帯への各戸訪問や補助制度の拡充など水洗化率向上に取り組んできたが、今後新たな施策により一層水洗化率向上に努めていきたい。
</t>
    <phoneticPr fontId="4"/>
  </si>
  <si>
    <t>・本市の公共下水道は、平成16年供用開始のため管渠施設は比較的新しいが、マンホールポンプ施設が法定耐用年数の１５年を超えているため、計画的な更新が必要である。令和３年度に策定したストックマネジメント計画を基に適切な改築更新に努めていきたい。</t>
    <phoneticPr fontId="4"/>
  </si>
  <si>
    <t>・各戸訪問等による普及啓発の強化や普及促進に向けた新たな施策を図ることで接続率向上・料金収入増加に努める。
　また、今後の管渠整備においては、人口の密集する住宅団地を中心に整備することで投資効率を高めるとともに、効率的な整備手法を取り入れることで整備費の抑制に努めることが重要である。
・老朽化対策については、令和３年度に策定したストックマネジメント計画を基に適切な改築更新を推進する。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</si>
</sst>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5-49C9-A1FE-8AF3107141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3E25-49C9-A1FE-8AF3107141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9-49C2-9AD3-E500C1FAA1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CC9-49C2-9AD3-E500C1FAA1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55.16</c:v>
                </c:pt>
                <c:pt idx="1">
                  <c:v>48.32</c:v>
                </c:pt>
                <c:pt idx="2">
                  <c:v>55.1</c:v>
                </c:pt>
                <c:pt idx="3">
                  <c:v>55.29</c:v>
                </c:pt>
                <c:pt idx="4">
                  <c:v>54.52</c:v>
                </c:pt>
              </c:numCache>
            </c:numRef>
          </c:val>
          <c:extLst>
            <c:ext xmlns:c16="http://schemas.microsoft.com/office/drawing/2014/chart" uri="{C3380CC4-5D6E-409C-BE32-E72D297353CC}">
              <c16:uniqueId val="{00000000-1E3B-424F-B203-6C96C35286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E3B-424F-B203-6C96C35286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29.5</c:v>
                </c:pt>
                <c:pt idx="1">
                  <c:v>27.44</c:v>
                </c:pt>
                <c:pt idx="2">
                  <c:v>79.67</c:v>
                </c:pt>
                <c:pt idx="3">
                  <c:v>83.55</c:v>
                </c:pt>
                <c:pt idx="4">
                  <c:v>90.48</c:v>
                </c:pt>
              </c:numCache>
            </c:numRef>
          </c:val>
          <c:extLst>
            <c:ext xmlns:c16="http://schemas.microsoft.com/office/drawing/2014/chart" uri="{C3380CC4-5D6E-409C-BE32-E72D297353CC}">
              <c16:uniqueId val="{00000000-23BC-44D1-8406-178B52FC48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C-44D1-8406-178B52FC48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C0-4C79-BF1A-F3E1342ED6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0-4C79-BF1A-F3E1342ED6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8-4887-AB40-B036A91637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8-4887-AB40-B036A91637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AE-43A0-B5AC-F416552F36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AE-43A0-B5AC-F416552F36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A7-436B-BD21-74A16A6DC7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A7-436B-BD21-74A16A6DC7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9574.17</c:v>
                </c:pt>
                <c:pt idx="1">
                  <c:v>10508.29</c:v>
                </c:pt>
                <c:pt idx="2">
                  <c:v>22.3</c:v>
                </c:pt>
                <c:pt idx="3">
                  <c:v>91.85</c:v>
                </c:pt>
                <c:pt idx="4">
                  <c:v>90.2</c:v>
                </c:pt>
              </c:numCache>
            </c:numRef>
          </c:val>
          <c:extLst>
            <c:ext xmlns:c16="http://schemas.microsoft.com/office/drawing/2014/chart" uri="{C3380CC4-5D6E-409C-BE32-E72D297353CC}">
              <c16:uniqueId val="{00000000-0337-4CCD-90D4-6E8FB27BFA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337-4CCD-90D4-6E8FB27BFA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11.84</c:v>
                </c:pt>
                <c:pt idx="1">
                  <c:v>11.01</c:v>
                </c:pt>
                <c:pt idx="2">
                  <c:v>35.43</c:v>
                </c:pt>
                <c:pt idx="3">
                  <c:v>35.6</c:v>
                </c:pt>
                <c:pt idx="4">
                  <c:v>29.89</c:v>
                </c:pt>
              </c:numCache>
            </c:numRef>
          </c:val>
          <c:extLst>
            <c:ext xmlns:c16="http://schemas.microsoft.com/office/drawing/2014/chart" uri="{C3380CC4-5D6E-409C-BE32-E72D297353CC}">
              <c16:uniqueId val="{00000000-AF5B-4D95-8FE6-B4093DF306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F5B-4D95-8FE6-B4093DF306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1535.47</c:v>
                </c:pt>
                <c:pt idx="1">
                  <c:v>1466.17</c:v>
                </c:pt>
                <c:pt idx="2">
                  <c:v>464.81</c:v>
                </c:pt>
                <c:pt idx="3">
                  <c:v>472.03</c:v>
                </c:pt>
                <c:pt idx="4">
                  <c:v>513.63</c:v>
                </c:pt>
              </c:numCache>
            </c:numRef>
          </c:val>
          <c:extLst>
            <c:ext xmlns:c16="http://schemas.microsoft.com/office/drawing/2014/chart" uri="{C3380CC4-5D6E-409C-BE32-E72D297353CC}">
              <c16:uniqueId val="{00000000-DB3E-48D6-B47A-84B6A30011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B3E-48D6-B47A-84B6A30011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山梨県　大月市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21742</v>
      </c>
      <c r="AM8" s="36"/>
      <c r="AN8" s="36"/>
      <c r="AO8" s="36"/>
      <c r="AP8" s="36"/>
      <c r="AQ8" s="36"/>
      <c r="AR8" s="36"/>
      <c r="AS8" s="36"/>
      <c r="AT8" s="37">
        <f>データ!T6</f>
        <v>289.8</v>
      </c>
      <c r="AU8" s="37"/>
      <c r="AV8" s="37"/>
      <c r="AW8" s="37"/>
      <c r="AX8" s="37"/>
      <c r="AY8" s="37"/>
      <c r="AZ8" s="37"/>
      <c r="BA8" s="37"/>
      <c r="BB8" s="37">
        <f>データ!U6</f>
        <v>75.02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1.79</v>
      </c>
      <c r="Q10" s="37"/>
      <c r="R10" s="37"/>
      <c r="S10" s="37"/>
      <c r="T10" s="37"/>
      <c r="U10" s="37"/>
      <c r="V10" s="37"/>
      <c r="W10" s="37">
        <f>データ!Q6</f>
        <v>100</v>
      </c>
      <c r="X10" s="37"/>
      <c r="Y10" s="37"/>
      <c r="Z10" s="37"/>
      <c r="AA10" s="37"/>
      <c r="AB10" s="37"/>
      <c r="AC10" s="37"/>
      <c r="AD10" s="36">
        <f>データ!R6</f>
        <v>2640</v>
      </c>
      <c r="AE10" s="36"/>
      <c r="AF10" s="36"/>
      <c r="AG10" s="36"/>
      <c r="AH10" s="36"/>
      <c r="AI10" s="36"/>
      <c r="AJ10" s="36"/>
      <c r="AK10" s="2"/>
      <c r="AL10" s="36">
        <f>データ!V6</f>
        <v>387</v>
      </c>
      <c r="AM10" s="36"/>
      <c r="AN10" s="36"/>
      <c r="AO10" s="36"/>
      <c r="AP10" s="36"/>
      <c r="AQ10" s="36"/>
      <c r="AR10" s="36"/>
      <c r="AS10" s="36"/>
      <c r="AT10" s="37">
        <f>データ!W6</f>
        <v>0.17</v>
      </c>
      <c r="AU10" s="37"/>
      <c r="AV10" s="37"/>
      <c r="AW10" s="37"/>
      <c r="AX10" s="37"/>
      <c r="AY10" s="37"/>
      <c r="AZ10" s="37"/>
      <c r="BA10" s="37"/>
      <c r="BB10" s="37">
        <f>データ!X6</f>
        <v>2276.4699999999998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JHsJhZXbh95JArWPFw3FxpWKUBwRGXSwie4YonQoz5671FiR4LZLZexuVsWPBt8MFTI8qVhNQ1zFP7KXM14P6Q==" saltValue="0M0gGKM8KmwY4KrNw6eg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192066</v>
      </c>
      <c r="D6" s="19">
        <f t="shared" si="3"/>
        <v>47</v>
      </c>
      <c r="E6" s="19">
        <f t="shared" si="3"/>
        <v>17</v>
      </c>
      <c r="F6" s="19">
        <f t="shared" si="3"/>
        <v>4</v>
      </c>
      <c r="G6" s="19">
        <f t="shared" si="3"/>
        <v>0</v>
      </c>
      <c r="H6" s="19" t="str">
        <f t="shared" si="3"/>
        <v>山梨県　大月市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1.79</v>
      </c>
      <c r="Q6" s="20">
        <f t="shared" si="3"/>
        <v>100</v>
      </c>
      <c r="R6" s="20">
        <f t="shared" si="3"/>
        <v>2640</v>
      </c>
      <c r="S6" s="20">
        <f t="shared" si="3"/>
        <v>21742</v>
      </c>
      <c r="T6" s="20">
        <f t="shared" si="3"/>
        <v>289.8</v>
      </c>
      <c r="U6" s="20">
        <f t="shared" si="3"/>
        <v>75.02</v>
      </c>
      <c r="V6" s="20">
        <f t="shared" si="3"/>
        <v>387</v>
      </c>
      <c r="W6" s="20">
        <f t="shared" si="3"/>
        <v>0.17</v>
      </c>
      <c r="X6" s="20">
        <f t="shared" si="3"/>
        <v>2276.4699999999998</v>
      </c>
      <c r="Y6" s="21">
        <f>IF(Y7="",NA(),Y7)</f>
        <v>29.5</v>
      </c>
      <c r="Z6" s="21">
        <f t="shared" ref="Z6:AH6" si="4">IF(Z7="",NA(),Z7)</f>
        <v>27.44</v>
      </c>
      <c r="AA6" s="21">
        <f t="shared" si="4"/>
        <v>79.67</v>
      </c>
      <c r="AB6" s="21">
        <f t="shared" si="4"/>
        <v>83.55</v>
      </c>
      <c r="AC6" s="21">
        <f t="shared" si="4"/>
        <v>90.48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9574.17</v>
      </c>
      <c r="BG6" s="21">
        <f t="shared" ref="BG6:BO6" si="7">IF(BG7="",NA(),BG7)</f>
        <v>10508.29</v>
      </c>
      <c r="BH6" s="21">
        <f t="shared" si="7"/>
        <v>22.3</v>
      </c>
      <c r="BI6" s="21">
        <f t="shared" si="7"/>
        <v>91.85</v>
      </c>
      <c r="BJ6" s="21">
        <f t="shared" si="7"/>
        <v>90.2</v>
      </c>
      <c r="BK6" s="21">
        <f t="shared" si="7"/>
        <v>1206.79</v>
      </c>
      <c r="BL6" s="21">
        <f t="shared" si="7"/>
        <v>1258.43</v>
      </c>
      <c r="BM6" s="21">
        <f t="shared" si="7"/>
        <v>1163.75</v>
      </c>
      <c r="BN6" s="21">
        <f t="shared" si="7"/>
        <v>1195.47</v>
      </c>
      <c r="BO6" s="21">
        <f t="shared" si="7"/>
        <v>1168.69</v>
      </c>
      <c r="BP6" s="20" t="str">
        <f>IF(BP7="","",IF(BP7="-","【-】","【"&amp;SUBSTITUTE(TEXT(BP7,"#,##0.00"),"-","△")&amp;"】"))</f>
        <v>【1,156.82】</v>
      </c>
      <c r="BQ6" s="21">
        <f>IF(BQ7="",NA(),BQ7)</f>
        <v>11.84</v>
      </c>
      <c r="BR6" s="21">
        <f t="shared" ref="BR6:BZ6" si="8">IF(BR7="",NA(),BR7)</f>
        <v>11.01</v>
      </c>
      <c r="BS6" s="21">
        <f t="shared" si="8"/>
        <v>35.43</v>
      </c>
      <c r="BT6" s="21">
        <f t="shared" si="8"/>
        <v>35.6</v>
      </c>
      <c r="BU6" s="21">
        <f t="shared" si="8"/>
        <v>29.89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1535.47</v>
      </c>
      <c r="CC6" s="21">
        <f t="shared" ref="CC6:CK6" si="9">IF(CC7="",NA(),CC7)</f>
        <v>1466.17</v>
      </c>
      <c r="CD6" s="21">
        <f t="shared" si="9"/>
        <v>464.81</v>
      </c>
      <c r="CE6" s="21">
        <f t="shared" si="9"/>
        <v>472.03</v>
      </c>
      <c r="CF6" s="21">
        <f t="shared" si="9"/>
        <v>513.63</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55.16</v>
      </c>
      <c r="CY6" s="21">
        <f t="shared" ref="CY6:DG6" si="11">IF(CY7="",NA(),CY7)</f>
        <v>48.32</v>
      </c>
      <c r="CZ6" s="21">
        <f t="shared" si="11"/>
        <v>55.1</v>
      </c>
      <c r="DA6" s="21">
        <f t="shared" si="11"/>
        <v>55.29</v>
      </c>
      <c r="DB6" s="21">
        <f t="shared" si="11"/>
        <v>54.52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192066</v>
      </c>
      <c r="D7" s="23">
        <v>47</v>
      </c>
      <c r="E7" s="23">
        <v>17</v>
      </c>
      <c r="F7" s="23">
        <v>4</v>
      </c>
      <c r="G7" s="23">
        <v>0</v>
      </c>
      <c r="H7" s="23" t="s">
        <v>99</v>
      </c>
      <c r="I7" s="23" t="s">
        <v>100</v>
      </c>
      <c r="J7" s="23" t="s">
        <v>101</v>
      </c>
      <c r="K7" s="23" t="s">
        <v>102</v>
      </c>
      <c r="L7" s="23" t="s">
        <v>103</v>
      </c>
      <c r="M7" s="23" t="s">
        <v>104</v>
      </c>
      <c r="N7" s="24" t="s">
        <v>105</v>
      </c>
      <c r="O7" s="24" t="s">
        <v>106</v>
      </c>
      <c r="P7" s="24">
        <v>1.79</v>
      </c>
      <c r="Q7" s="24">
        <v>100</v>
      </c>
      <c r="R7" s="24">
        <v>2640</v>
      </c>
      <c r="S7" s="24">
        <v>21742</v>
      </c>
      <c r="T7" s="24">
        <v>289.8</v>
      </c>
      <c r="U7" s="24">
        <v>75.02</v>
      </c>
      <c r="V7" s="24">
        <v>387</v>
      </c>
      <c r="W7" s="24">
        <v>0.17</v>
      </c>
      <c r="X7" s="24">
        <v>2276.4699999999998</v>
      </c>
      <c r="Y7" s="24">
        <v>29.5</v>
      </c>
      <c r="Z7" s="24">
        <v>27.44</v>
      </c>
      <c r="AA7" s="24">
        <v>79.67</v>
      </c>
      <c r="AB7" s="24">
        <v>83.55</v>
      </c>
      <c r="AC7" s="24">
        <v>90.48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9574.17</v>
      </c>
      <c r="BG7" s="24">
        <v>10508.29</v>
      </c>
      <c r="BH7" s="24">
        <v>22.3</v>
      </c>
      <c r="BI7" s="24">
        <v>91.85</v>
      </c>
      <c r="BJ7" s="24">
        <v>90.2</v>
      </c>
      <c r="BK7" s="24">
        <v>1206.79</v>
      </c>
      <c r="BL7" s="24">
        <v>1258.43</v>
      </c>
      <c r="BM7" s="24">
        <v>1163.75</v>
      </c>
      <c r="BN7" s="24">
        <v>1195.47</v>
      </c>
      <c r="BO7" s="24">
        <v>1168.69</v>
      </c>
      <c r="BP7" s="24">
        <v>1156.82</v>
      </c>
      <c r="BQ7" s="24">
        <v>11.84</v>
      </c>
      <c r="BR7" s="24">
        <v>11.01</v>
      </c>
      <c r="BS7" s="24">
        <v>35.43</v>
      </c>
      <c r="BT7" s="24">
        <v>35.6</v>
      </c>
      <c r="BU7" s="24">
        <v>29.89</v>
      </c>
      <c r="BV7" s="24">
        <v>71.84</v>
      </c>
      <c r="BW7" s="24">
        <v>73.36</v>
      </c>
      <c r="BX7" s="24">
        <v>72.599999999999994</v>
      </c>
      <c r="BY7" s="24">
        <v>69.430000000000007</v>
      </c>
      <c r="BZ7" s="24">
        <v>70.709999999999994</v>
      </c>
      <c r="CA7" s="24">
        <v>75.33</v>
      </c>
      <c r="CB7" s="24">
        <v>1535.47</v>
      </c>
      <c r="CC7" s="24">
        <v>1466.17</v>
      </c>
      <c r="CD7" s="24">
        <v>464.81</v>
      </c>
      <c r="CE7" s="24">
        <v>472.03</v>
      </c>
      <c r="CF7" s="24">
        <v>513.63</v>
      </c>
      <c r="CG7" s="24">
        <v>228.47</v>
      </c>
      <c r="CH7" s="24">
        <v>224.88</v>
      </c>
      <c r="CI7" s="24">
        <v>228.64</v>
      </c>
      <c r="CJ7" s="24">
        <v>239.46</v>
      </c>
      <c r="CK7" s="24">
        <v>233.15</v>
      </c>
      <c r="CL7" s="24">
        <v>215.73</v>
      </c>
      <c r="CM7" s="24" t="s">
        <v>105</v>
      </c>
      <c r="CN7" s="24" t="s">
        <v>105</v>
      </c>
      <c r="CO7" s="24" t="s">
        <v>105</v>
      </c>
      <c r="CP7" s="24" t="s">
        <v>105</v>
      </c>
      <c r="CQ7" s="24" t="s">
        <v>105</v>
      </c>
      <c r="CR7" s="24">
        <v>42.47</v>
      </c>
      <c r="CS7" s="24">
        <v>42.4</v>
      </c>
      <c r="CT7" s="24">
        <v>42.28</v>
      </c>
      <c r="CU7" s="24">
        <v>41.06</v>
      </c>
      <c r="CV7" s="24">
        <v>42.09</v>
      </c>
      <c r="CW7" s="24">
        <v>43.28</v>
      </c>
      <c r="CX7" s="24">
        <v>55.16</v>
      </c>
      <c r="CY7" s="24">
        <v>48.32</v>
      </c>
      <c r="CZ7" s="24">
        <v>55.1</v>
      </c>
      <c r="DA7" s="24">
        <v>55.29</v>
      </c>
      <c r="DB7" s="24">
        <v>54.52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2025-02-03T04:56:48Z</cp:lastPrinted>
  <dcterms:created xsi:type="dcterms:W3CDTF">2024-12-19T01:40:34Z</dcterms:created>
  <dcterms:modified xsi:type="dcterms:W3CDTF">2025-02-03T04:56:50Z</dcterms:modified>
  <cp:category/>
</cp:coreProperties>
</file>